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HALA KAMPUS\PFU\PFU HALI SPORTOWEJ KAMPUS\PFU EDYCJA 2\PFU HALA ZAŁĄCZNIKI\5. KONCEPCJA ARCH\"/>
    </mc:Choice>
  </mc:AlternateContent>
  <xr:revisionPtr revIDLastSave="0" documentId="8_{B32B3AD5-3420-4A0A-9695-85D9B86E810A}" xr6:coauthVersionLast="47" xr6:coauthVersionMax="47" xr10:uidLastSave="{00000000-0000-0000-0000-000000000000}"/>
  <bookViews>
    <workbookView xWindow="11892" yWindow="456" windowWidth="11460" windowHeight="8964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" i="1" l="1"/>
  <c r="C54" i="1"/>
  <c r="C55" i="1"/>
  <c r="C57" i="1"/>
  <c r="C58" i="1"/>
  <c r="C86" i="1" l="1"/>
  <c r="C95" i="1" s="1"/>
  <c r="C85" i="1"/>
  <c r="C89" i="1"/>
  <c r="C98" i="1" s="1"/>
  <c r="E67" i="1"/>
  <c r="E68" i="1"/>
  <c r="C87" i="1" l="1"/>
  <c r="C96" i="1" s="1"/>
  <c r="C88" i="1" l="1"/>
  <c r="E15" i="1"/>
  <c r="E43" i="1"/>
  <c r="E44" i="1"/>
  <c r="E45" i="1"/>
  <c r="E46" i="1"/>
  <c r="E47" i="1"/>
  <c r="E48" i="1"/>
  <c r="E49" i="1"/>
  <c r="E50" i="1"/>
  <c r="E42" i="1"/>
  <c r="E41" i="1"/>
  <c r="E40" i="1"/>
  <c r="E39" i="1"/>
  <c r="E38" i="1"/>
  <c r="E37" i="1"/>
  <c r="E36" i="1"/>
  <c r="E35" i="1"/>
  <c r="E34" i="1"/>
  <c r="E33" i="1"/>
  <c r="C53" i="1"/>
  <c r="E17" i="1"/>
  <c r="E5" i="1"/>
  <c r="C56" i="1" l="1"/>
  <c r="C94" i="1"/>
  <c r="C90" i="1"/>
  <c r="C99" i="1" s="1"/>
  <c r="E82" i="1" l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6" i="1"/>
  <c r="E65" i="1"/>
  <c r="E64" i="1"/>
  <c r="E6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6" i="1"/>
  <c r="E14" i="1"/>
  <c r="E13" i="1"/>
  <c r="E12" i="1"/>
  <c r="E11" i="1"/>
  <c r="E10" i="1"/>
  <c r="E9" i="1"/>
  <c r="E8" i="1"/>
  <c r="E7" i="1"/>
  <c r="E6" i="1"/>
  <c r="E4" i="1"/>
</calcChain>
</file>

<file path=xl/sharedStrings.xml><?xml version="1.0" encoding="utf-8"?>
<sst xmlns="http://schemas.openxmlformats.org/spreadsheetml/2006/main" count="167" uniqueCount="128">
  <si>
    <t>NAZWA POM.</t>
  </si>
  <si>
    <t>NUMER POM.</t>
  </si>
  <si>
    <r>
      <t>POWIERZCHNIA UŻYTKOWA[m</t>
    </r>
    <r>
      <rPr>
        <sz val="11"/>
        <color theme="1"/>
        <rFont val="Calibri"/>
        <family val="2"/>
        <charset val="238"/>
      </rPr>
      <t>²]</t>
    </r>
  </si>
  <si>
    <t>WYSOKOŚĆ POMIESZCZENIA</t>
  </si>
  <si>
    <r>
      <t>KUBATURA[m</t>
    </r>
    <r>
      <rPr>
        <sz val="11"/>
        <color theme="1"/>
        <rFont val="Calibri"/>
        <family val="2"/>
        <charset val="238"/>
      </rPr>
      <t>³</t>
    </r>
    <r>
      <rPr>
        <sz val="11"/>
        <color theme="1"/>
        <rFont val="Calibri"/>
        <family val="2"/>
        <charset val="238"/>
        <scheme val="minor"/>
      </rPr>
      <t>]</t>
    </r>
  </si>
  <si>
    <t>KORYTARZ</t>
  </si>
  <si>
    <t>KLATKA SCHODOWA</t>
  </si>
  <si>
    <t>PARTER</t>
  </si>
  <si>
    <t>POWIERZCHNIA UŻYTKOWA PODSTAWOWA</t>
  </si>
  <si>
    <t>POWIERZCHNIA UŻYTKOWA POMOCNICZA</t>
  </si>
  <si>
    <t>POWIERZCHNIA USŁUGOWO-TECHNICZNA</t>
  </si>
  <si>
    <t>POWIERZCHNIA RUCHU KONDYGNACJI</t>
  </si>
  <si>
    <t>I PIĘTRO</t>
  </si>
  <si>
    <t>POWIERZCHNIA UŻYTKOWA PODSTAWOWA [m²]</t>
  </si>
  <si>
    <t>POWIERZCHNIA UŻYTKOWA POMOCNICZA [m²]</t>
  </si>
  <si>
    <t>POWIERZCHNIA USŁUGOWO-TECHNICZNA [m²]</t>
  </si>
  <si>
    <t>POWIERZCHNIA RUCHU KONDYGNACJI [m²]</t>
  </si>
  <si>
    <t>SUMA POWIERZCHNI RUCHU [m²]</t>
  </si>
  <si>
    <t>POWIERZCHNIA UŻYTKOWA ŁĄCZNIE BEZ KOMUNIKACJI</t>
  </si>
  <si>
    <t>POWIERZCHNIA UŻYTKOWA BEZ KOMUNIKACJI</t>
  </si>
  <si>
    <t>POWIERZCHNIA WEWNĘTRZNA I PIĘTRA</t>
  </si>
  <si>
    <t>POWIERZCHNIA WEWNĘTRZNA PARTERU BUDYNKU</t>
  </si>
  <si>
    <t>1</t>
  </si>
  <si>
    <t>2</t>
  </si>
  <si>
    <t xml:space="preserve">3 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</si>
  <si>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</si>
  <si>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</si>
  <si>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</si>
  <si>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</si>
  <si>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</si>
  <si>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</si>
  <si>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</si>
  <si>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</si>
  <si>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</si>
  <si>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</si>
  <si>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</si>
  <si>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</si>
  <si>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</si>
  <si>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</si>
  <si>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</si>
  <si>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</si>
  <si>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</si>
  <si>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</si>
  <si>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</si>
  <si>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</si>
  <si>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</si>
  <si>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</si>
  <si>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</si>
  <si>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</si>
  <si>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</si>
  <si>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</si>
  <si>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STREFY HALI CAMPUJ UJ</t>
  </si>
  <si>
    <t>HOL WEJŚCIOWY</t>
  </si>
  <si>
    <t>HALA SPORTOWA</t>
  </si>
  <si>
    <t>MAGAZYN 1</t>
  </si>
  <si>
    <t>MAGAZYN 2</t>
  </si>
  <si>
    <t>SALA KONFERENCYJNA</t>
  </si>
  <si>
    <t>WC DAMSKIE</t>
  </si>
  <si>
    <t>WC NIEPEŁNOSPRAWNI</t>
  </si>
  <si>
    <t>WC MĘSKIE</t>
  </si>
  <si>
    <t>KORYTARZ 1</t>
  </si>
  <si>
    <t>SZATNIA 1</t>
  </si>
  <si>
    <t>WC NIEPEŁNOSPRAWNI 1</t>
  </si>
  <si>
    <t>UMYWALNIA 1</t>
  </si>
  <si>
    <t>WC 1</t>
  </si>
  <si>
    <t>KORYTARZ 2</t>
  </si>
  <si>
    <t>SZATNIA 2</t>
  </si>
  <si>
    <t>WC NIEPEŁNOSPRAWNI 2</t>
  </si>
  <si>
    <t>UMYWALNIA 2</t>
  </si>
  <si>
    <t>WC 2</t>
  </si>
  <si>
    <t>KORYTARZ 3</t>
  </si>
  <si>
    <t>SZATNIA 3</t>
  </si>
  <si>
    <t>POMIESZCZENIE SOCJALNE</t>
  </si>
  <si>
    <t>POMIESZCZENIE WĘZEŁ CO</t>
  </si>
  <si>
    <t>POMIESZCZENIE ADMINISTRACYJNE</t>
  </si>
  <si>
    <t>WC NIEPEŁNOSPRAWNI 3</t>
  </si>
  <si>
    <t>WC 3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</si>
  <si>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</si>
  <si>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</si>
  <si>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</si>
  <si>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</si>
  <si>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</si>
  <si>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</si>
  <si>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</si>
  <si>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</si>
  <si>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</si>
  <si>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</si>
  <si>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</si>
  <si>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</si>
  <si>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</si>
  <si>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</si>
  <si>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</si>
  <si>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</si>
  <si>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</si>
  <si>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</si>
  <si>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KORYTARZ 4</t>
  </si>
  <si>
    <t>SZATNIA 4</t>
  </si>
  <si>
    <t>WC NIEPEŁNOSPRAWNI 4</t>
  </si>
  <si>
    <t>UMYWALNIA 4</t>
  </si>
  <si>
    <t>WC 4</t>
  </si>
  <si>
    <t>POMIESZCZENIE GOSPODARCZE</t>
  </si>
  <si>
    <t>POMIESZCZENIE SĘDZIÓW</t>
  </si>
  <si>
    <t>POMIESZCZENIE TRENERÓW</t>
  </si>
  <si>
    <t>KLATKA SCHODOWA 1</t>
  </si>
  <si>
    <t>WINDA</t>
  </si>
  <si>
    <t>KLATKA SCHODOWA 2</t>
  </si>
  <si>
    <t>SERWEROWNIA</t>
  </si>
  <si>
    <t>ROZDZIELNIA POŻAROWA</t>
  </si>
  <si>
    <t>STREFA TRANSFORMATOROWA</t>
  </si>
  <si>
    <t>PRZEDSIONEK</t>
  </si>
  <si>
    <t>3</t>
  </si>
  <si>
    <t>WC DAMSKI</t>
  </si>
  <si>
    <t>WC NS</t>
  </si>
  <si>
    <t>WC MĘSKI</t>
  </si>
  <si>
    <t>MAGAZYN</t>
  </si>
  <si>
    <t>POMIESZCZENIE SOCJALNE SPIKERÓW</t>
  </si>
  <si>
    <t>POMIESZCZENIE SPIKERÓW</t>
  </si>
  <si>
    <t>ROZDZIELNIA GŁÓWNA</t>
  </si>
  <si>
    <t>PRZEDSIONEK WINDY</t>
  </si>
  <si>
    <t>SALA KONFERNCYJNA 1</t>
  </si>
  <si>
    <t>SALA KONFERENCYJNA 2</t>
  </si>
  <si>
    <t>CAŁY BUDYNEK</t>
  </si>
  <si>
    <t>SUMA POWIERZCHNI UŻYTKOWEJ PODSTAWOWEJ [m²]</t>
  </si>
  <si>
    <t>SUMA POWIERZCHNI UŻYTKOWEJ POMOCNICZEJ  [m²]</t>
  </si>
  <si>
    <t>SUMA POWIERZCHNI USŁUGOWO-TECHNICZNEJ [m²]</t>
  </si>
  <si>
    <t>SUMA POWIERZCHNI UŻYTKOWEJ ŁĄCZNIE BEZ KOMUNIKACJI [m²]</t>
  </si>
  <si>
    <t>SUMA POWIERZCHNI WEWNĘTRZNEJ NETTO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</si>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</sst>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1" fillId="7" borderId="0" applyNumberFormat="0" applyBorder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73">
    <xf numFmtId="0" fontId="0" fillId="0" borderId="0" xfId="0"/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2" fontId="4" fillId="4" borderId="2" xfId="0" quotePrefix="1" applyNumberFormat="1" applyFont="1" applyFill="1" applyBorder="1" applyAlignment="1">
      <alignment horizontal="center"/>
    </xf>
    <xf numFmtId="2" fontId="4" fillId="5" borderId="2" xfId="0" quotePrefix="1" applyNumberFormat="1" applyFont="1" applyFill="1" applyBorder="1" applyAlignment="1">
      <alignment horizontal="center"/>
    </xf>
    <xf numFmtId="2" fontId="0" fillId="0" borderId="2" xfId="0" quotePrefix="1" applyNumberFormat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0" fillId="4" borderId="2" xfId="0" applyFill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4" fillId="0" borderId="2" xfId="0" quotePrefix="1" applyNumberFormat="1" applyFont="1" applyBorder="1" applyAlignment="1">
      <alignment horizontal="center"/>
    </xf>
    <xf numFmtId="2" fontId="9" fillId="0" borderId="2" xfId="1" applyNumberFormat="1" applyFont="1" applyFill="1" applyBorder="1" applyAlignment="1">
      <alignment horizontal="center"/>
    </xf>
    <xf numFmtId="2" fontId="4" fillId="4" borderId="2" xfId="0" quotePrefix="1" applyNumberFormat="1" applyFont="1" applyFill="1" applyBorder="1" applyAlignment="1">
      <alignment horizontal="left"/>
    </xf>
    <xf numFmtId="2" fontId="4" fillId="5" borderId="2" xfId="0" quotePrefix="1" applyNumberFormat="1" applyFont="1" applyFill="1" applyBorder="1" applyAlignment="1">
      <alignment horizontal="left"/>
    </xf>
    <xf numFmtId="2" fontId="4" fillId="3" borderId="2" xfId="0" quotePrefix="1" applyNumberFormat="1" applyFont="1" applyFill="1" applyBorder="1" applyAlignment="1">
      <alignment horizontal="left"/>
    </xf>
    <xf numFmtId="2" fontId="8" fillId="0" borderId="2" xfId="0" quotePrefix="1" applyNumberFormat="1" applyFont="1" applyBorder="1" applyAlignment="1">
      <alignment horizontal="center" vertical="center"/>
    </xf>
    <xf numFmtId="2" fontId="8" fillId="0" borderId="2" xfId="0" quotePrefix="1" applyNumberFormat="1" applyFont="1" applyBorder="1" applyAlignment="1">
      <alignment horizontal="center"/>
    </xf>
    <xf numFmtId="2" fontId="4" fillId="3" borderId="2" xfId="0" quotePrefix="1" applyNumberFormat="1" applyFont="1" applyFill="1" applyBorder="1" applyAlignment="1">
      <alignment horizontal="center"/>
    </xf>
    <xf numFmtId="2" fontId="1" fillId="9" borderId="2" xfId="4" applyNumberFormat="1" applyBorder="1" applyAlignment="1">
      <alignment horizontal="center"/>
    </xf>
    <xf numFmtId="0" fontId="1" fillId="9" borderId="2" xfId="4" applyBorder="1" applyAlignment="1">
      <alignment horizontal="center"/>
    </xf>
    <xf numFmtId="2" fontId="1" fillId="10" borderId="2" xfId="5" applyNumberFormat="1" applyBorder="1" applyAlignment="1">
      <alignment horizontal="center"/>
    </xf>
    <xf numFmtId="0" fontId="1" fillId="10" borderId="2" xfId="5" applyBorder="1" applyAlignment="1">
      <alignment horizontal="center"/>
    </xf>
    <xf numFmtId="2" fontId="1" fillId="7" borderId="2" xfId="2" applyNumberFormat="1" applyBorder="1" applyAlignment="1">
      <alignment horizontal="center"/>
    </xf>
    <xf numFmtId="2" fontId="8" fillId="8" borderId="2" xfId="3" applyNumberFormat="1" applyFont="1" applyBorder="1" applyAlignment="1">
      <alignment horizontal="center"/>
    </xf>
    <xf numFmtId="0" fontId="8" fillId="8" borderId="2" xfId="3" applyFont="1" applyBorder="1" applyAlignment="1">
      <alignment horizontal="center"/>
    </xf>
    <xf numFmtId="0" fontId="1" fillId="7" borderId="2" xfId="2" applyBorder="1" applyAlignment="1">
      <alignment horizontal="center"/>
    </xf>
    <xf numFmtId="2" fontId="8" fillId="8" borderId="2" xfId="3" quotePrefix="1" applyNumberFormat="1" applyFont="1" applyBorder="1" applyAlignment="1">
      <alignment horizontal="center"/>
    </xf>
    <xf numFmtId="2" fontId="9" fillId="8" borderId="2" xfId="3" quotePrefix="1" applyNumberFormat="1" applyFont="1" applyBorder="1" applyAlignment="1">
      <alignment horizontal="left"/>
    </xf>
    <xf numFmtId="2" fontId="1" fillId="9" borderId="2" xfId="4" quotePrefix="1" applyNumberFormat="1" applyBorder="1" applyAlignment="1">
      <alignment horizontal="center"/>
    </xf>
    <xf numFmtId="2" fontId="4" fillId="7" borderId="2" xfId="2" quotePrefix="1" applyNumberFormat="1" applyFont="1" applyBorder="1" applyAlignment="1">
      <alignment horizontal="center"/>
    </xf>
    <xf numFmtId="2" fontId="4" fillId="7" borderId="2" xfId="2" quotePrefix="1" applyNumberFormat="1" applyFont="1" applyBorder="1" applyAlignment="1">
      <alignment horizontal="left"/>
    </xf>
    <xf numFmtId="2" fontId="4" fillId="10" borderId="2" xfId="5" quotePrefix="1" applyNumberFormat="1" applyFont="1" applyBorder="1" applyAlignment="1">
      <alignment horizontal="left"/>
    </xf>
    <xf numFmtId="2" fontId="4" fillId="10" borderId="2" xfId="5" quotePrefix="1" applyNumberFormat="1" applyFont="1" applyBorder="1" applyAlignment="1">
      <alignment horizontal="center"/>
    </xf>
    <xf numFmtId="2" fontId="1" fillId="7" borderId="3" xfId="2" applyNumberFormat="1" applyBorder="1" applyAlignment="1">
      <alignment horizontal="center"/>
    </xf>
    <xf numFmtId="2" fontId="1" fillId="7" borderId="5" xfId="2" applyNumberFormat="1" applyBorder="1" applyAlignment="1">
      <alignment horizontal="center"/>
    </xf>
    <xf numFmtId="2" fontId="1" fillId="7" borderId="4" xfId="2" applyNumberFormat="1" applyBorder="1" applyAlignment="1">
      <alignment horizontal="center"/>
    </xf>
    <xf numFmtId="2" fontId="9" fillId="6" borderId="3" xfId="1" applyNumberFormat="1" applyFont="1" applyFill="1" applyBorder="1" applyAlignment="1">
      <alignment horizontal="center"/>
    </xf>
    <xf numFmtId="2" fontId="9" fillId="6" borderId="5" xfId="1" applyNumberFormat="1" applyFont="1" applyFill="1" applyBorder="1" applyAlignment="1">
      <alignment horizontal="center"/>
    </xf>
    <xf numFmtId="2" fontId="9" fillId="6" borderId="4" xfId="1" applyNumberFormat="1" applyFont="1" applyFill="1" applyBorder="1" applyAlignment="1">
      <alignment horizontal="center"/>
    </xf>
    <xf numFmtId="2" fontId="1" fillId="9" borderId="3" xfId="4" applyNumberFormat="1" applyBorder="1" applyAlignment="1">
      <alignment horizontal="center"/>
    </xf>
    <xf numFmtId="2" fontId="1" fillId="9" borderId="5" xfId="4" applyNumberFormat="1" applyBorder="1" applyAlignment="1">
      <alignment horizontal="center"/>
    </xf>
    <xf numFmtId="2" fontId="1" fillId="9" borderId="4" xfId="4" applyNumberFormat="1" applyBorder="1" applyAlignment="1">
      <alignment horizontal="center"/>
    </xf>
    <xf numFmtId="2" fontId="1" fillId="10" borderId="3" xfId="5" applyNumberFormat="1" applyBorder="1" applyAlignment="1">
      <alignment horizontal="center"/>
    </xf>
    <xf numFmtId="2" fontId="1" fillId="10" borderId="5" xfId="5" applyNumberFormat="1" applyBorder="1" applyAlignment="1">
      <alignment horizontal="center"/>
    </xf>
    <xf numFmtId="2" fontId="1" fillId="10" borderId="4" xfId="5" applyNumberFormat="1" applyBorder="1" applyAlignment="1">
      <alignment horizontal="center"/>
    </xf>
    <xf numFmtId="2" fontId="8" fillId="8" borderId="3" xfId="3" applyNumberFormat="1" applyFont="1" applyBorder="1" applyAlignment="1">
      <alignment horizontal="center"/>
    </xf>
    <xf numFmtId="2" fontId="8" fillId="8" borderId="5" xfId="3" applyNumberFormat="1" applyFont="1" applyBorder="1" applyAlignment="1">
      <alignment horizontal="center"/>
    </xf>
    <xf numFmtId="2" fontId="8" fillId="8" borderId="4" xfId="3" applyNumberFormat="1" applyFont="1" applyBorder="1" applyAlignment="1">
      <alignment horizontal="center"/>
    </xf>
    <xf numFmtId="2" fontId="4" fillId="3" borderId="2" xfId="0" quotePrefix="1" applyNumberFormat="1" applyFont="1" applyFill="1" applyBorder="1" applyAlignment="1">
      <alignment horizontal="left"/>
    </xf>
    <xf numFmtId="0" fontId="5" fillId="0" borderId="2" xfId="0" quotePrefix="1" applyFont="1" applyBorder="1" applyAlignment="1">
      <alignment horizontal="center" vertical="center"/>
    </xf>
    <xf numFmtId="2" fontId="6" fillId="0" borderId="3" xfId="0" quotePrefix="1" applyNumberFormat="1" applyFont="1" applyBorder="1" applyAlignment="1">
      <alignment horizontal="center"/>
    </xf>
    <xf numFmtId="2" fontId="6" fillId="0" borderId="5" xfId="0" quotePrefix="1" applyNumberFormat="1" applyFont="1" applyBorder="1" applyAlignment="1">
      <alignment horizontal="center"/>
    </xf>
    <xf numFmtId="2" fontId="4" fillId="7" borderId="2" xfId="2" quotePrefix="1" applyNumberFormat="1" applyFont="1" applyBorder="1" applyAlignment="1">
      <alignment horizontal="left"/>
    </xf>
    <xf numFmtId="2" fontId="4" fillId="6" borderId="2" xfId="0" quotePrefix="1" applyNumberFormat="1" applyFont="1" applyFill="1" applyBorder="1" applyAlignment="1">
      <alignment horizontal="left"/>
    </xf>
    <xf numFmtId="2" fontId="0" fillId="5" borderId="3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2" fontId="8" fillId="3" borderId="3" xfId="1" applyNumberFormat="1" applyFont="1" applyFill="1" applyBorder="1" applyAlignment="1">
      <alignment horizontal="center"/>
    </xf>
    <xf numFmtId="2" fontId="8" fillId="3" borderId="5" xfId="1" applyNumberFormat="1" applyFont="1" applyFill="1" applyBorder="1" applyAlignment="1">
      <alignment horizontal="center"/>
    </xf>
    <xf numFmtId="2" fontId="8" fillId="3" borderId="4" xfId="1" applyNumberFormat="1" applyFont="1" applyFill="1" applyBorder="1" applyAlignment="1">
      <alignment horizontal="center"/>
    </xf>
    <xf numFmtId="2" fontId="4" fillId="6" borderId="3" xfId="0" quotePrefix="1" applyNumberFormat="1" applyFont="1" applyFill="1" applyBorder="1" applyAlignment="1">
      <alignment horizontal="left"/>
    </xf>
    <xf numFmtId="2" fontId="4" fillId="6" borderId="4" xfId="0" quotePrefix="1" applyNumberFormat="1" applyFont="1" applyFill="1" applyBorder="1" applyAlignment="1">
      <alignment horizontal="left"/>
    </xf>
    <xf numFmtId="2" fontId="0" fillId="3" borderId="3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4" fillId="6" borderId="3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</cellXfs>
  <cellStyles count="6">
    <cellStyle name="40% — akcent 1" xfId="2" builtinId="31"/>
    <cellStyle name="40% — akcent 4" xfId="4" builtinId="43"/>
    <cellStyle name="40% — akcent 6" xfId="5" builtinId="51"/>
    <cellStyle name="60% — akcent 2" xfId="3" builtinId="36"/>
    <cellStyle name="Dane wyjściowe" xfId="1" builtinId="21"/>
    <cellStyle name="Normalny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"/>
  <sheetViews>
    <sheetView tabSelected="1" topLeftCell="A25" zoomScale="72" zoomScaleNormal="72" workbookViewId="0">
      <selection activeCell="B27" sqref="B27"/>
    </sheetView>
  </sheetViews>
  <sheetFormatPr defaultRowHeight="14.4" x14ac:dyDescent="0.3"/>
  <cols>
    <col min="1" max="1" width="19.33203125" customWidth="1"/>
    <col min="2" max="2" width="49.33203125" bestFit="1" customWidth="1"/>
    <col min="3" max="3" width="34.33203125" customWidth="1"/>
    <col min="4" max="4" width="16.88671875" customWidth="1"/>
    <col min="5" max="5" width="15.6640625" customWidth="1"/>
    <col min="6" max="6" width="13.6640625" bestFit="1" customWidth="1"/>
  </cols>
  <sheetData>
    <row r="1" spans="1:7" ht="21" x14ac:dyDescent="0.3">
      <c r="A1" s="54" t="s">
        <v>51</v>
      </c>
      <c r="B1" s="54"/>
      <c r="C1" s="54"/>
      <c r="D1" s="54"/>
      <c r="E1" s="54"/>
    </row>
    <row r="2" spans="1:7" ht="19.8" x14ac:dyDescent="0.4">
      <c r="A2" s="55" t="s">
        <v>7</v>
      </c>
      <c r="B2" s="56"/>
      <c r="C2" s="56"/>
      <c r="D2" s="56"/>
      <c r="E2" s="56"/>
    </row>
    <row r="3" spans="1:7" ht="28.8" x14ac:dyDescent="0.3">
      <c r="A3" s="1" t="s">
        <v>1</v>
      </c>
      <c r="B3" s="1" t="s">
        <v>0</v>
      </c>
      <c r="C3" s="2" t="s">
        <v>2</v>
      </c>
      <c r="D3" s="2" t="s">
        <v>3</v>
      </c>
      <c r="E3" s="1" t="s">
        <v>4</v>
      </c>
    </row>
    <row r="4" spans="1:7" x14ac:dyDescent="0.3">
      <c r="A4" s="20" t="s">
        <v>22</v>
      </c>
      <c r="B4" s="4" t="s">
        <v>52</v>
      </c>
      <c r="C4" s="27">
        <v>195.31</v>
      </c>
      <c r="D4" s="27">
        <v>5.35</v>
      </c>
      <c r="E4" s="27">
        <f t="shared" ref="E4:E14" si="0">C4*D4</f>
        <v>1044.9085</v>
      </c>
    </row>
    <row r="5" spans="1:7" x14ac:dyDescent="0.3">
      <c r="A5" s="20" t="s">
        <v>23</v>
      </c>
      <c r="B5" s="4" t="s">
        <v>53</v>
      </c>
      <c r="C5" s="24">
        <v>2162.5700000000002</v>
      </c>
      <c r="D5" s="23">
        <v>11</v>
      </c>
      <c r="E5" s="23">
        <f t="shared" si="0"/>
        <v>23788.27</v>
      </c>
    </row>
    <row r="6" spans="1:7" x14ac:dyDescent="0.3">
      <c r="A6" s="20" t="s">
        <v>24</v>
      </c>
      <c r="B6" s="4" t="s">
        <v>54</v>
      </c>
      <c r="C6" s="26">
        <v>40.61</v>
      </c>
      <c r="D6" s="25">
        <v>4</v>
      </c>
      <c r="E6" s="25">
        <f t="shared" si="0"/>
        <v>162.44</v>
      </c>
    </row>
    <row r="7" spans="1:7" x14ac:dyDescent="0.3">
      <c r="A7" s="20" t="s">
        <v>25</v>
      </c>
      <c r="B7" s="4" t="s">
        <v>55</v>
      </c>
      <c r="C7" s="26">
        <v>67.5</v>
      </c>
      <c r="D7" s="25">
        <v>4</v>
      </c>
      <c r="E7" s="25">
        <f t="shared" si="0"/>
        <v>270</v>
      </c>
    </row>
    <row r="8" spans="1:7" x14ac:dyDescent="0.3">
      <c r="A8" s="20" t="s">
        <v>26</v>
      </c>
      <c r="B8" s="4" t="s">
        <v>5</v>
      </c>
      <c r="C8" s="27">
        <v>51.09</v>
      </c>
      <c r="D8" s="27">
        <v>4.08</v>
      </c>
      <c r="E8" s="27">
        <f t="shared" si="0"/>
        <v>208.44720000000001</v>
      </c>
    </row>
    <row r="9" spans="1:7" x14ac:dyDescent="0.3">
      <c r="A9" s="20" t="s">
        <v>27</v>
      </c>
      <c r="B9" s="4" t="s">
        <v>72</v>
      </c>
      <c r="C9" s="26">
        <v>8.3699999999999992</v>
      </c>
      <c r="D9" s="25">
        <v>4.08</v>
      </c>
      <c r="E9" s="25">
        <f>C9*D9</f>
        <v>34.1496</v>
      </c>
    </row>
    <row r="10" spans="1:7" x14ac:dyDescent="0.3">
      <c r="A10" s="20" t="s">
        <v>28</v>
      </c>
      <c r="B10" s="4" t="s">
        <v>73</v>
      </c>
      <c r="C10" s="29">
        <v>17.75</v>
      </c>
      <c r="D10" s="28">
        <v>4.08</v>
      </c>
      <c r="E10" s="28">
        <f>C10*D10</f>
        <v>72.42</v>
      </c>
    </row>
    <row r="11" spans="1:7" x14ac:dyDescent="0.3">
      <c r="A11" s="20" t="s">
        <v>29</v>
      </c>
      <c r="B11" s="4" t="s">
        <v>74</v>
      </c>
      <c r="C11" s="24">
        <v>17.579999999999998</v>
      </c>
      <c r="D11" s="23">
        <v>4.08</v>
      </c>
      <c r="E11" s="23">
        <f t="shared" si="0"/>
        <v>71.726399999999998</v>
      </c>
    </row>
    <row r="12" spans="1:7" x14ac:dyDescent="0.3">
      <c r="A12" s="20" t="s">
        <v>30</v>
      </c>
      <c r="B12" s="4" t="s">
        <v>56</v>
      </c>
      <c r="C12" s="23">
        <v>12.87</v>
      </c>
      <c r="D12" s="23">
        <v>4.08</v>
      </c>
      <c r="E12" s="23">
        <f t="shared" si="0"/>
        <v>52.509599999999999</v>
      </c>
    </row>
    <row r="13" spans="1:7" x14ac:dyDescent="0.3">
      <c r="A13" s="20" t="s">
        <v>31</v>
      </c>
      <c r="B13" s="4" t="s">
        <v>59</v>
      </c>
      <c r="C13" s="24">
        <v>16.97</v>
      </c>
      <c r="D13" s="23">
        <v>4.08</v>
      </c>
      <c r="E13" s="23">
        <f t="shared" si="0"/>
        <v>69.2376</v>
      </c>
      <c r="G13" s="5"/>
    </row>
    <row r="14" spans="1:7" x14ac:dyDescent="0.3">
      <c r="A14" s="20" t="s">
        <v>32</v>
      </c>
      <c r="B14" s="4" t="s">
        <v>58</v>
      </c>
      <c r="C14" s="24">
        <v>6.16</v>
      </c>
      <c r="D14" s="23">
        <v>4.08</v>
      </c>
      <c r="E14" s="23">
        <f t="shared" si="0"/>
        <v>25.1328</v>
      </c>
    </row>
    <row r="15" spans="1:7" x14ac:dyDescent="0.3">
      <c r="A15" s="21" t="s">
        <v>33</v>
      </c>
      <c r="B15" s="4" t="s">
        <v>57</v>
      </c>
      <c r="C15" s="24">
        <v>23.12</v>
      </c>
      <c r="D15" s="23">
        <v>4.08</v>
      </c>
      <c r="E15" s="23">
        <f>C15*D15</f>
        <v>94.329599999999999</v>
      </c>
    </row>
    <row r="16" spans="1:7" x14ac:dyDescent="0.3">
      <c r="A16" s="8" t="s">
        <v>34</v>
      </c>
      <c r="B16" s="4" t="s">
        <v>5</v>
      </c>
      <c r="C16" s="30">
        <v>70.709999999999994</v>
      </c>
      <c r="D16" s="27">
        <v>4.08</v>
      </c>
      <c r="E16" s="27">
        <f t="shared" ref="E16:E40" si="1">C16*D16</f>
        <v>288.49680000000001</v>
      </c>
    </row>
    <row r="17" spans="1:5" x14ac:dyDescent="0.3">
      <c r="A17" s="8" t="s">
        <v>35</v>
      </c>
      <c r="B17" s="4" t="s">
        <v>5</v>
      </c>
      <c r="C17" s="30">
        <v>30.2</v>
      </c>
      <c r="D17" s="27">
        <v>4.08</v>
      </c>
      <c r="E17" s="27">
        <f t="shared" si="1"/>
        <v>123.21599999999999</v>
      </c>
    </row>
    <row r="18" spans="1:5" x14ac:dyDescent="0.3">
      <c r="A18" s="8" t="s">
        <v>36</v>
      </c>
      <c r="B18" s="4" t="s">
        <v>60</v>
      </c>
      <c r="C18" s="30">
        <v>5.0599999999999996</v>
      </c>
      <c r="D18" s="27">
        <v>4.08</v>
      </c>
      <c r="E18" s="27">
        <f t="shared" si="1"/>
        <v>20.6448</v>
      </c>
    </row>
    <row r="19" spans="1:5" x14ac:dyDescent="0.3">
      <c r="A19" s="8" t="s">
        <v>37</v>
      </c>
      <c r="B19" s="4" t="s">
        <v>61</v>
      </c>
      <c r="C19" s="13">
        <v>20.91</v>
      </c>
      <c r="D19" s="9">
        <v>4.08</v>
      </c>
      <c r="E19" s="9">
        <f t="shared" si="1"/>
        <v>85.312799999999996</v>
      </c>
    </row>
    <row r="20" spans="1:5" x14ac:dyDescent="0.3">
      <c r="A20" s="8" t="s">
        <v>38</v>
      </c>
      <c r="B20" s="4" t="s">
        <v>62</v>
      </c>
      <c r="C20" s="9">
        <v>8.3800000000000008</v>
      </c>
      <c r="D20" s="9">
        <v>4.08</v>
      </c>
      <c r="E20" s="9">
        <f t="shared" si="1"/>
        <v>34.190400000000004</v>
      </c>
    </row>
    <row r="21" spans="1:5" x14ac:dyDescent="0.3">
      <c r="A21" s="8" t="s">
        <v>39</v>
      </c>
      <c r="B21" s="4" t="s">
        <v>63</v>
      </c>
      <c r="C21" s="13">
        <v>16.91</v>
      </c>
      <c r="D21" s="9">
        <v>4.08</v>
      </c>
      <c r="E21" s="9">
        <f t="shared" si="1"/>
        <v>68.992800000000003</v>
      </c>
    </row>
    <row r="22" spans="1:5" x14ac:dyDescent="0.3">
      <c r="A22" s="8" t="s">
        <v>40</v>
      </c>
      <c r="B22" s="4" t="s">
        <v>64</v>
      </c>
      <c r="C22" s="13">
        <v>6.6</v>
      </c>
      <c r="D22" s="9">
        <v>4.08</v>
      </c>
      <c r="E22" s="9">
        <f t="shared" si="1"/>
        <v>26.927999999999997</v>
      </c>
    </row>
    <row r="23" spans="1:5" x14ac:dyDescent="0.3">
      <c r="A23" s="8" t="s">
        <v>41</v>
      </c>
      <c r="B23" s="4" t="s">
        <v>65</v>
      </c>
      <c r="C23" s="30">
        <v>5.0599999999999996</v>
      </c>
      <c r="D23" s="27">
        <v>4.08</v>
      </c>
      <c r="E23" s="27">
        <f t="shared" si="1"/>
        <v>20.6448</v>
      </c>
    </row>
    <row r="24" spans="1:5" x14ac:dyDescent="0.3">
      <c r="A24" s="8" t="s">
        <v>42</v>
      </c>
      <c r="B24" s="4" t="s">
        <v>66</v>
      </c>
      <c r="C24" s="24">
        <v>20.91</v>
      </c>
      <c r="D24" s="23">
        <v>4.08</v>
      </c>
      <c r="E24" s="23">
        <f t="shared" si="1"/>
        <v>85.312799999999996</v>
      </c>
    </row>
    <row r="25" spans="1:5" x14ac:dyDescent="0.3">
      <c r="A25" s="8" t="s">
        <v>43</v>
      </c>
      <c r="B25" s="4" t="s">
        <v>67</v>
      </c>
      <c r="C25" s="24">
        <v>8.3800000000000008</v>
      </c>
      <c r="D25" s="23">
        <v>4.08</v>
      </c>
      <c r="E25" s="23">
        <f t="shared" si="1"/>
        <v>34.190400000000004</v>
      </c>
    </row>
    <row r="26" spans="1:5" x14ac:dyDescent="0.3">
      <c r="A26" s="8" t="s">
        <v>44</v>
      </c>
      <c r="B26" s="4" t="s">
        <v>68</v>
      </c>
      <c r="C26" s="24">
        <v>16.91</v>
      </c>
      <c r="D26" s="23">
        <v>4.08</v>
      </c>
      <c r="E26" s="23">
        <f t="shared" si="1"/>
        <v>68.992800000000003</v>
      </c>
    </row>
    <row r="27" spans="1:5" x14ac:dyDescent="0.3">
      <c r="A27" s="8" t="s">
        <v>45</v>
      </c>
      <c r="B27" s="4" t="s">
        <v>69</v>
      </c>
      <c r="C27" s="24">
        <v>6.7</v>
      </c>
      <c r="D27" s="23">
        <v>4.08</v>
      </c>
      <c r="E27" s="23">
        <f t="shared" si="1"/>
        <v>27.336000000000002</v>
      </c>
    </row>
    <row r="28" spans="1:5" x14ac:dyDescent="0.3">
      <c r="A28" s="8" t="s">
        <v>46</v>
      </c>
      <c r="B28" s="4" t="s">
        <v>70</v>
      </c>
      <c r="C28" s="30">
        <v>5.07</v>
      </c>
      <c r="D28" s="27">
        <v>4.08</v>
      </c>
      <c r="E28" s="27">
        <f t="shared" si="1"/>
        <v>20.685600000000001</v>
      </c>
    </row>
    <row r="29" spans="1:5" x14ac:dyDescent="0.3">
      <c r="A29" s="8" t="s">
        <v>47</v>
      </c>
      <c r="B29" s="4" t="s">
        <v>71</v>
      </c>
      <c r="C29" s="24">
        <v>20.91</v>
      </c>
      <c r="D29" s="23">
        <v>4.08</v>
      </c>
      <c r="E29" s="23">
        <f t="shared" si="1"/>
        <v>85.312799999999996</v>
      </c>
    </row>
    <row r="30" spans="1:5" x14ac:dyDescent="0.3">
      <c r="A30" s="8" t="s">
        <v>48</v>
      </c>
      <c r="B30" s="4" t="s">
        <v>75</v>
      </c>
      <c r="C30" s="24">
        <v>8.3800000000000008</v>
      </c>
      <c r="D30" s="23">
        <v>4.08</v>
      </c>
      <c r="E30" s="23">
        <f t="shared" si="1"/>
        <v>34.190400000000004</v>
      </c>
    </row>
    <row r="31" spans="1:5" x14ac:dyDescent="0.3">
      <c r="A31" s="8" t="s">
        <v>49</v>
      </c>
      <c r="B31" s="4" t="s">
        <v>98</v>
      </c>
      <c r="C31" s="24">
        <v>16.89</v>
      </c>
      <c r="D31" s="23">
        <v>4.08</v>
      </c>
      <c r="E31" s="23">
        <f t="shared" si="1"/>
        <v>68.911200000000008</v>
      </c>
    </row>
    <row r="32" spans="1:5" x14ac:dyDescent="0.3">
      <c r="A32" s="8" t="s">
        <v>50</v>
      </c>
      <c r="B32" s="4" t="s">
        <v>76</v>
      </c>
      <c r="C32" s="24">
        <v>6.61</v>
      </c>
      <c r="D32" s="23">
        <v>4.08</v>
      </c>
      <c r="E32" s="23">
        <f t="shared" si="1"/>
        <v>26.968800000000002</v>
      </c>
    </row>
    <row r="33" spans="1:6" x14ac:dyDescent="0.3">
      <c r="A33" s="8" t="s">
        <v>77</v>
      </c>
      <c r="B33" s="4" t="s">
        <v>95</v>
      </c>
      <c r="C33" s="27">
        <v>5.07</v>
      </c>
      <c r="D33" s="27">
        <v>4.08</v>
      </c>
      <c r="E33" s="27">
        <f t="shared" si="1"/>
        <v>20.685600000000001</v>
      </c>
    </row>
    <row r="34" spans="1:6" x14ac:dyDescent="0.3">
      <c r="A34" s="8" t="s">
        <v>78</v>
      </c>
      <c r="B34" s="4" t="s">
        <v>96</v>
      </c>
      <c r="C34" s="23">
        <v>20.79</v>
      </c>
      <c r="D34" s="23">
        <v>4.08</v>
      </c>
      <c r="E34" s="23">
        <f t="shared" si="1"/>
        <v>84.8232</v>
      </c>
    </row>
    <row r="35" spans="1:6" x14ac:dyDescent="0.3">
      <c r="A35" s="8" t="s">
        <v>79</v>
      </c>
      <c r="B35" s="4" t="s">
        <v>97</v>
      </c>
      <c r="C35" s="23">
        <v>8.3800000000000008</v>
      </c>
      <c r="D35" s="23">
        <v>4.08</v>
      </c>
      <c r="E35" s="23">
        <f t="shared" si="1"/>
        <v>34.190400000000004</v>
      </c>
      <c r="F35" s="5"/>
    </row>
    <row r="36" spans="1:6" x14ac:dyDescent="0.3">
      <c r="A36" s="8" t="s">
        <v>80</v>
      </c>
      <c r="B36" s="4" t="s">
        <v>98</v>
      </c>
      <c r="C36" s="23">
        <v>16.89</v>
      </c>
      <c r="D36" s="23">
        <v>4.08</v>
      </c>
      <c r="E36" s="23">
        <f t="shared" si="1"/>
        <v>68.911200000000008</v>
      </c>
    </row>
    <row r="37" spans="1:6" x14ac:dyDescent="0.3">
      <c r="A37" s="8" t="s">
        <v>81</v>
      </c>
      <c r="B37" s="4" t="s">
        <v>99</v>
      </c>
      <c r="C37" s="23">
        <v>6.61</v>
      </c>
      <c r="D37" s="23">
        <v>4.08</v>
      </c>
      <c r="E37" s="23">
        <f t="shared" si="1"/>
        <v>26.968800000000002</v>
      </c>
    </row>
    <row r="38" spans="1:6" x14ac:dyDescent="0.3">
      <c r="A38" s="8" t="s">
        <v>82</v>
      </c>
      <c r="B38" s="4" t="s">
        <v>5</v>
      </c>
      <c r="C38" s="27">
        <v>15.03</v>
      </c>
      <c r="D38" s="27">
        <v>4.08</v>
      </c>
      <c r="E38" s="27">
        <f t="shared" si="1"/>
        <v>61.322400000000002</v>
      </c>
    </row>
    <row r="39" spans="1:6" x14ac:dyDescent="0.3">
      <c r="A39" s="8" t="s">
        <v>83</v>
      </c>
      <c r="B39" s="4" t="s">
        <v>72</v>
      </c>
      <c r="C39" s="25">
        <v>15.26</v>
      </c>
      <c r="D39" s="25">
        <v>4.08</v>
      </c>
      <c r="E39" s="25">
        <f t="shared" si="1"/>
        <v>62.260800000000003</v>
      </c>
    </row>
    <row r="40" spans="1:6" x14ac:dyDescent="0.3">
      <c r="A40" s="8" t="s">
        <v>84</v>
      </c>
      <c r="B40" s="4" t="s">
        <v>100</v>
      </c>
      <c r="C40" s="25">
        <v>13.1</v>
      </c>
      <c r="D40" s="25">
        <v>4.08</v>
      </c>
      <c r="E40" s="25">
        <f t="shared" si="1"/>
        <v>53.448</v>
      </c>
    </row>
    <row r="41" spans="1:6" x14ac:dyDescent="0.3">
      <c r="A41" s="8" t="s">
        <v>85</v>
      </c>
      <c r="B41" s="4" t="s">
        <v>101</v>
      </c>
      <c r="C41" s="25">
        <v>24.3</v>
      </c>
      <c r="D41" s="25">
        <v>4.08</v>
      </c>
      <c r="E41" s="25">
        <f>C41*D41</f>
        <v>99.144000000000005</v>
      </c>
    </row>
    <row r="42" spans="1:6" x14ac:dyDescent="0.3">
      <c r="A42" s="8" t="s">
        <v>86</v>
      </c>
      <c r="B42" s="4" t="s">
        <v>102</v>
      </c>
      <c r="C42" s="25">
        <v>24.3</v>
      </c>
      <c r="D42" s="25">
        <v>4.08</v>
      </c>
      <c r="E42" s="25">
        <f>C42*D42</f>
        <v>99.144000000000005</v>
      </c>
    </row>
    <row r="43" spans="1:6" x14ac:dyDescent="0.3">
      <c r="A43" s="8" t="s">
        <v>87</v>
      </c>
      <c r="B43" s="4" t="s">
        <v>103</v>
      </c>
      <c r="C43" s="27">
        <v>31.94</v>
      </c>
      <c r="D43" s="27">
        <v>5.35</v>
      </c>
      <c r="E43" s="27">
        <f t="shared" ref="E43:E50" si="2">C43*D43</f>
        <v>170.87899999999999</v>
      </c>
    </row>
    <row r="44" spans="1:6" x14ac:dyDescent="0.3">
      <c r="A44" s="8" t="s">
        <v>88</v>
      </c>
      <c r="B44" s="4" t="s">
        <v>104</v>
      </c>
      <c r="C44" s="27">
        <v>5.72</v>
      </c>
      <c r="D44" s="27">
        <v>5.35</v>
      </c>
      <c r="E44" s="27">
        <f t="shared" si="2"/>
        <v>30.601999999999997</v>
      </c>
    </row>
    <row r="45" spans="1:6" x14ac:dyDescent="0.3">
      <c r="A45" s="8" t="s">
        <v>89</v>
      </c>
      <c r="B45" s="4" t="s">
        <v>105</v>
      </c>
      <c r="C45" s="27">
        <v>27.46</v>
      </c>
      <c r="D45" s="27">
        <v>5.35</v>
      </c>
      <c r="E45" s="27">
        <f t="shared" si="2"/>
        <v>146.911</v>
      </c>
    </row>
    <row r="46" spans="1:6" x14ac:dyDescent="0.3">
      <c r="A46" s="8" t="s">
        <v>90</v>
      </c>
      <c r="B46" s="4" t="s">
        <v>5</v>
      </c>
      <c r="C46" s="27">
        <v>16.239999999999998</v>
      </c>
      <c r="D46" s="27">
        <v>4</v>
      </c>
      <c r="E46" s="27">
        <f t="shared" si="2"/>
        <v>64.959999999999994</v>
      </c>
    </row>
    <row r="47" spans="1:6" x14ac:dyDescent="0.3">
      <c r="A47" s="8" t="s">
        <v>91</v>
      </c>
      <c r="B47" s="4" t="s">
        <v>6</v>
      </c>
      <c r="C47" s="27">
        <v>19.59</v>
      </c>
      <c r="D47" s="27">
        <v>4</v>
      </c>
      <c r="E47" s="27">
        <f t="shared" si="2"/>
        <v>78.36</v>
      </c>
    </row>
    <row r="48" spans="1:6" x14ac:dyDescent="0.3">
      <c r="A48" s="8" t="s">
        <v>92</v>
      </c>
      <c r="B48" s="4" t="s">
        <v>107</v>
      </c>
      <c r="C48" s="28">
        <v>13.31</v>
      </c>
      <c r="D48" s="28">
        <v>4</v>
      </c>
      <c r="E48" s="28">
        <f t="shared" si="2"/>
        <v>53.24</v>
      </c>
    </row>
    <row r="49" spans="1:6" x14ac:dyDescent="0.3">
      <c r="A49" s="8" t="s">
        <v>93</v>
      </c>
      <c r="B49" s="4" t="s">
        <v>117</v>
      </c>
      <c r="C49" s="28">
        <v>16.13</v>
      </c>
      <c r="D49" s="28">
        <v>4</v>
      </c>
      <c r="E49" s="28">
        <f t="shared" si="2"/>
        <v>64.52</v>
      </c>
    </row>
    <row r="50" spans="1:6" x14ac:dyDescent="0.3">
      <c r="A50" s="8" t="s">
        <v>94</v>
      </c>
      <c r="B50" s="4" t="s">
        <v>108</v>
      </c>
      <c r="C50" s="28">
        <v>17.5</v>
      </c>
      <c r="D50" s="28">
        <v>4</v>
      </c>
      <c r="E50" s="28">
        <f t="shared" si="2"/>
        <v>70</v>
      </c>
    </row>
    <row r="51" spans="1:6" x14ac:dyDescent="0.3">
      <c r="A51" s="8"/>
      <c r="B51" s="4"/>
      <c r="C51" s="4"/>
      <c r="D51" s="4"/>
      <c r="E51" s="4"/>
    </row>
    <row r="52" spans="1:6" x14ac:dyDescent="0.3">
      <c r="A52" s="10"/>
      <c r="B52" s="4"/>
      <c r="C52" s="14"/>
      <c r="D52" s="10"/>
      <c r="E52" s="10"/>
      <c r="F52" s="5"/>
    </row>
    <row r="53" spans="1:6" x14ac:dyDescent="0.3">
      <c r="A53" s="17" t="s">
        <v>8</v>
      </c>
      <c r="B53" s="6"/>
      <c r="C53" s="44">
        <f>SUM(C11:C15,C5,C19:C22,C24:C27,C29:C32,C34:C37)</f>
        <v>2450.4299999999994</v>
      </c>
      <c r="D53" s="45"/>
      <c r="E53" s="46"/>
    </row>
    <row r="54" spans="1:6" x14ac:dyDescent="0.3">
      <c r="A54" s="18" t="s">
        <v>9</v>
      </c>
      <c r="B54" s="7"/>
      <c r="C54" s="59">
        <f>SUM(C6:C7,C9,C39:C42)</f>
        <v>193.44000000000003</v>
      </c>
      <c r="D54" s="60"/>
      <c r="E54" s="61"/>
    </row>
    <row r="55" spans="1:6" x14ac:dyDescent="0.3">
      <c r="A55" s="32" t="s">
        <v>10</v>
      </c>
      <c r="B55" s="31"/>
      <c r="C55" s="50">
        <f>SUM(C10,C48:C50)</f>
        <v>64.69</v>
      </c>
      <c r="D55" s="51"/>
      <c r="E55" s="52"/>
    </row>
    <row r="56" spans="1:6" x14ac:dyDescent="0.3">
      <c r="A56" s="53" t="s">
        <v>19</v>
      </c>
      <c r="B56" s="53"/>
      <c r="C56" s="62">
        <f>SUM(C53:C55)</f>
        <v>2708.5599999999995</v>
      </c>
      <c r="D56" s="63"/>
      <c r="E56" s="64"/>
    </row>
    <row r="57" spans="1:6" x14ac:dyDescent="0.3">
      <c r="A57" s="57" t="s">
        <v>11</v>
      </c>
      <c r="B57" s="57"/>
      <c r="C57" s="38">
        <f>SUM(C4,C8,C16:C18,C23,C28,C33,C38,C43:C47)</f>
        <v>483.54999999999995</v>
      </c>
      <c r="D57" s="39"/>
      <c r="E57" s="40"/>
    </row>
    <row r="58" spans="1:6" x14ac:dyDescent="0.3">
      <c r="A58" s="58" t="s">
        <v>21</v>
      </c>
      <c r="B58" s="58"/>
      <c r="C58" s="41">
        <f>SUM(C4:C50)</f>
        <v>3192.1099999999997</v>
      </c>
      <c r="D58" s="42"/>
      <c r="E58" s="43"/>
    </row>
    <row r="59" spans="1:6" x14ac:dyDescent="0.3">
      <c r="A59" s="15"/>
      <c r="B59" s="15"/>
      <c r="C59" s="16"/>
      <c r="D59" s="10"/>
      <c r="E59" s="12"/>
    </row>
    <row r="60" spans="1:6" x14ac:dyDescent="0.3">
      <c r="A60" s="15"/>
      <c r="B60" s="15"/>
      <c r="C60" s="16"/>
      <c r="D60" s="10"/>
      <c r="E60" s="12"/>
    </row>
    <row r="61" spans="1:6" ht="19.8" x14ac:dyDescent="0.4">
      <c r="A61" s="55" t="s">
        <v>12</v>
      </c>
      <c r="B61" s="56"/>
      <c r="C61" s="56"/>
      <c r="D61" s="56"/>
      <c r="E61" s="56"/>
      <c r="F61" t="s">
        <v>127</v>
      </c>
    </row>
    <row r="62" spans="1:6" ht="28.8" x14ac:dyDescent="0.3">
      <c r="A62" s="1" t="s">
        <v>1</v>
      </c>
      <c r="B62" s="1" t="s">
        <v>0</v>
      </c>
      <c r="C62" s="2" t="s">
        <v>2</v>
      </c>
      <c r="D62" s="2" t="s">
        <v>3</v>
      </c>
      <c r="E62" s="1" t="s">
        <v>4</v>
      </c>
    </row>
    <row r="63" spans="1:6" x14ac:dyDescent="0.3">
      <c r="A63" s="20" t="s">
        <v>22</v>
      </c>
      <c r="B63" s="4" t="s">
        <v>103</v>
      </c>
      <c r="C63" s="30">
        <v>31.94</v>
      </c>
      <c r="D63" s="27">
        <v>5.22</v>
      </c>
      <c r="E63" s="27">
        <f t="shared" ref="E63:E66" si="3">C63*D63</f>
        <v>166.7268</v>
      </c>
    </row>
    <row r="64" spans="1:6" x14ac:dyDescent="0.3">
      <c r="A64" s="20" t="s">
        <v>23</v>
      </c>
      <c r="B64" s="4" t="s">
        <v>118</v>
      </c>
      <c r="C64" s="30">
        <v>8.3000000000000007</v>
      </c>
      <c r="D64" s="27">
        <v>5.22</v>
      </c>
      <c r="E64" s="27">
        <f t="shared" si="3"/>
        <v>43.326000000000001</v>
      </c>
    </row>
    <row r="65" spans="1:5" x14ac:dyDescent="0.3">
      <c r="A65" s="20" t="s">
        <v>110</v>
      </c>
      <c r="B65" s="4" t="s">
        <v>104</v>
      </c>
      <c r="C65" s="30">
        <v>5.72</v>
      </c>
      <c r="D65" s="27">
        <v>5.22</v>
      </c>
      <c r="E65" s="27">
        <f t="shared" si="3"/>
        <v>29.858399999999996</v>
      </c>
    </row>
    <row r="66" spans="1:5" x14ac:dyDescent="0.3">
      <c r="A66" s="20" t="s">
        <v>25</v>
      </c>
      <c r="B66" s="4" t="s">
        <v>5</v>
      </c>
      <c r="C66" s="30">
        <v>50.53</v>
      </c>
      <c r="D66" s="27">
        <v>5.22</v>
      </c>
      <c r="E66" s="27">
        <f t="shared" si="3"/>
        <v>263.76659999999998</v>
      </c>
    </row>
    <row r="67" spans="1:5" x14ac:dyDescent="0.3">
      <c r="A67" s="20" t="s">
        <v>26</v>
      </c>
      <c r="B67" s="4" t="s">
        <v>119</v>
      </c>
      <c r="C67" s="24">
        <v>60.09</v>
      </c>
      <c r="D67" s="23">
        <v>5.22</v>
      </c>
      <c r="E67" s="23">
        <f t="shared" ref="E67:E68" si="4">C67*D67</f>
        <v>313.66980000000001</v>
      </c>
    </row>
    <row r="68" spans="1:5" x14ac:dyDescent="0.3">
      <c r="A68" s="20" t="s">
        <v>27</v>
      </c>
      <c r="B68" s="4" t="s">
        <v>120</v>
      </c>
      <c r="C68" s="24">
        <v>71.78</v>
      </c>
      <c r="D68" s="23">
        <v>5.22</v>
      </c>
      <c r="E68" s="23">
        <f t="shared" si="4"/>
        <v>374.69159999999999</v>
      </c>
    </row>
    <row r="69" spans="1:5" x14ac:dyDescent="0.3">
      <c r="A69" s="20" t="s">
        <v>28</v>
      </c>
      <c r="B69" s="4" t="s">
        <v>105</v>
      </c>
      <c r="C69" s="30">
        <v>27.46</v>
      </c>
      <c r="D69" s="27">
        <v>5.22</v>
      </c>
      <c r="E69" s="27">
        <f t="shared" ref="E69:E82" si="5">C69*D69</f>
        <v>143.34119999999999</v>
      </c>
    </row>
    <row r="70" spans="1:5" x14ac:dyDescent="0.3">
      <c r="A70" s="20" t="s">
        <v>29</v>
      </c>
      <c r="B70" s="4" t="s">
        <v>5</v>
      </c>
      <c r="C70" s="30">
        <v>15.59</v>
      </c>
      <c r="D70" s="27">
        <v>5.22</v>
      </c>
      <c r="E70" s="27">
        <f t="shared" si="5"/>
        <v>81.379799999999989</v>
      </c>
    </row>
    <row r="71" spans="1:5" x14ac:dyDescent="0.3">
      <c r="A71" s="20" t="s">
        <v>30</v>
      </c>
      <c r="B71" s="4" t="s">
        <v>111</v>
      </c>
      <c r="C71" s="24">
        <v>11</v>
      </c>
      <c r="D71" s="23">
        <v>2.5</v>
      </c>
      <c r="E71" s="23">
        <f t="shared" si="5"/>
        <v>27.5</v>
      </c>
    </row>
    <row r="72" spans="1:5" x14ac:dyDescent="0.3">
      <c r="A72" s="20" t="s">
        <v>31</v>
      </c>
      <c r="B72" s="4" t="s">
        <v>112</v>
      </c>
      <c r="C72" s="24">
        <v>5.24</v>
      </c>
      <c r="D72" s="23">
        <v>2.5</v>
      </c>
      <c r="E72" s="23">
        <f t="shared" si="5"/>
        <v>13.100000000000001</v>
      </c>
    </row>
    <row r="73" spans="1:5" x14ac:dyDescent="0.3">
      <c r="A73" s="20" t="s">
        <v>32</v>
      </c>
      <c r="B73" s="4" t="s">
        <v>113</v>
      </c>
      <c r="C73" s="24">
        <v>10.98</v>
      </c>
      <c r="D73" s="23">
        <v>2.5</v>
      </c>
      <c r="E73" s="23">
        <f t="shared" si="5"/>
        <v>27.450000000000003</v>
      </c>
    </row>
    <row r="74" spans="1:5" x14ac:dyDescent="0.3">
      <c r="A74" s="20" t="s">
        <v>33</v>
      </c>
      <c r="B74" s="4" t="s">
        <v>106</v>
      </c>
      <c r="C74" s="29">
        <v>9.57</v>
      </c>
      <c r="D74" s="28">
        <v>5.22</v>
      </c>
      <c r="E74" s="28">
        <f t="shared" si="5"/>
        <v>49.955399999999997</v>
      </c>
    </row>
    <row r="75" spans="1:5" x14ac:dyDescent="0.3">
      <c r="A75" s="20" t="s">
        <v>34</v>
      </c>
      <c r="B75" s="4" t="s">
        <v>72</v>
      </c>
      <c r="C75" s="26">
        <v>13.68</v>
      </c>
      <c r="D75" s="25">
        <v>5.22</v>
      </c>
      <c r="E75" s="25">
        <f t="shared" si="5"/>
        <v>71.409599999999998</v>
      </c>
    </row>
    <row r="76" spans="1:5" x14ac:dyDescent="0.3">
      <c r="A76" s="20" t="s">
        <v>35</v>
      </c>
      <c r="B76" s="4" t="s">
        <v>109</v>
      </c>
      <c r="C76" s="30">
        <v>5.4</v>
      </c>
      <c r="D76" s="27">
        <v>2.5</v>
      </c>
      <c r="E76" s="27">
        <f t="shared" si="5"/>
        <v>13.5</v>
      </c>
    </row>
    <row r="77" spans="1:5" x14ac:dyDescent="0.3">
      <c r="A77" s="20" t="s">
        <v>36</v>
      </c>
      <c r="B77" s="4" t="s">
        <v>5</v>
      </c>
      <c r="C77" s="30">
        <v>9.0500000000000007</v>
      </c>
      <c r="D77" s="27">
        <v>2.5</v>
      </c>
      <c r="E77" s="27">
        <f t="shared" si="5"/>
        <v>22.625</v>
      </c>
    </row>
    <row r="78" spans="1:5" x14ac:dyDescent="0.3">
      <c r="A78" s="20" t="s">
        <v>37</v>
      </c>
      <c r="B78" s="4" t="s">
        <v>114</v>
      </c>
      <c r="C78" s="13">
        <v>4.2</v>
      </c>
      <c r="D78" s="9">
        <v>2.5</v>
      </c>
      <c r="E78" s="9">
        <f t="shared" si="5"/>
        <v>10.5</v>
      </c>
    </row>
    <row r="79" spans="1:5" x14ac:dyDescent="0.3">
      <c r="A79" s="20" t="s">
        <v>38</v>
      </c>
      <c r="B79" s="4" t="s">
        <v>115</v>
      </c>
      <c r="C79" s="26">
        <v>6.33</v>
      </c>
      <c r="D79" s="25">
        <v>2.5</v>
      </c>
      <c r="E79" s="25">
        <f t="shared" si="5"/>
        <v>15.824999999999999</v>
      </c>
    </row>
    <row r="80" spans="1:5" x14ac:dyDescent="0.3">
      <c r="A80" s="20" t="s">
        <v>39</v>
      </c>
      <c r="B80" s="4" t="s">
        <v>116</v>
      </c>
      <c r="C80" s="24">
        <v>10.26</v>
      </c>
      <c r="D80" s="23">
        <v>2.5</v>
      </c>
      <c r="E80" s="23">
        <f t="shared" si="5"/>
        <v>25.65</v>
      </c>
    </row>
    <row r="81" spans="1:5" x14ac:dyDescent="0.3">
      <c r="A81" s="20" t="s">
        <v>40</v>
      </c>
      <c r="B81" s="4" t="s">
        <v>6</v>
      </c>
      <c r="C81" s="30">
        <v>19.59</v>
      </c>
      <c r="D81" s="27">
        <v>6.5</v>
      </c>
      <c r="E81" s="27">
        <f t="shared" si="5"/>
        <v>127.33499999999999</v>
      </c>
    </row>
    <row r="82" spans="1:5" x14ac:dyDescent="0.3">
      <c r="A82" s="20" t="s">
        <v>41</v>
      </c>
      <c r="B82" s="4" t="s">
        <v>114</v>
      </c>
      <c r="C82" s="26">
        <v>174.97</v>
      </c>
      <c r="D82" s="25">
        <v>6.5</v>
      </c>
      <c r="E82" s="25">
        <f t="shared" si="5"/>
        <v>1137.3050000000001</v>
      </c>
    </row>
    <row r="83" spans="1:5" x14ac:dyDescent="0.3">
      <c r="A83" s="10"/>
      <c r="B83" s="3"/>
      <c r="C83" s="11"/>
      <c r="D83" s="10"/>
      <c r="E83" s="10"/>
    </row>
    <row r="84" spans="1:5" x14ac:dyDescent="0.3">
      <c r="A84" s="10"/>
      <c r="B84" s="1"/>
      <c r="C84" s="10"/>
      <c r="D84" s="10"/>
      <c r="E84" s="10"/>
    </row>
    <row r="85" spans="1:5" x14ac:dyDescent="0.3">
      <c r="A85" s="17" t="s">
        <v>13</v>
      </c>
      <c r="B85" s="33"/>
      <c r="C85" s="44">
        <f>SUM(C67:C68,C71:C73,C78,C80)</f>
        <v>173.54999999999998</v>
      </c>
      <c r="D85" s="45"/>
      <c r="E85" s="46"/>
    </row>
    <row r="86" spans="1:5" x14ac:dyDescent="0.3">
      <c r="A86" s="36" t="s">
        <v>14</v>
      </c>
      <c r="B86" s="37"/>
      <c r="C86" s="47">
        <f>SUM(C75,C79,C82)</f>
        <v>194.98</v>
      </c>
      <c r="D86" s="48"/>
      <c r="E86" s="49"/>
    </row>
    <row r="87" spans="1:5" x14ac:dyDescent="0.3">
      <c r="A87" s="32" t="s">
        <v>15</v>
      </c>
      <c r="B87" s="31"/>
      <c r="C87" s="50">
        <f>SUM(C74)</f>
        <v>9.57</v>
      </c>
      <c r="D87" s="51"/>
      <c r="E87" s="52"/>
    </row>
    <row r="88" spans="1:5" x14ac:dyDescent="0.3">
      <c r="A88" s="19" t="s">
        <v>18</v>
      </c>
      <c r="B88" s="22"/>
      <c r="C88" s="67">
        <f>SUM(C85:C87)</f>
        <v>378.09999999999997</v>
      </c>
      <c r="D88" s="68"/>
      <c r="E88" s="69"/>
    </row>
    <row r="89" spans="1:5" x14ac:dyDescent="0.3">
      <c r="A89" s="35" t="s">
        <v>16</v>
      </c>
      <c r="B89" s="34"/>
      <c r="C89" s="38">
        <f>SUM(C63:C66,C69:C70,C76:C77,C81)</f>
        <v>173.58000000000004</v>
      </c>
      <c r="D89" s="39"/>
      <c r="E89" s="40"/>
    </row>
    <row r="90" spans="1:5" x14ac:dyDescent="0.3">
      <c r="A90" s="65" t="s">
        <v>20</v>
      </c>
      <c r="B90" s="66"/>
      <c r="C90" s="70">
        <f>SUM(C88,C89)</f>
        <v>551.68000000000006</v>
      </c>
      <c r="D90" s="71"/>
      <c r="E90" s="72"/>
    </row>
    <row r="91" spans="1:5" x14ac:dyDescent="0.3">
      <c r="A91" s="10"/>
      <c r="B91" s="3"/>
      <c r="C91" s="11"/>
      <c r="D91" s="10"/>
      <c r="E91" s="10"/>
    </row>
    <row r="92" spans="1:5" x14ac:dyDescent="0.3">
      <c r="A92" s="10"/>
      <c r="B92" s="1"/>
      <c r="C92" s="10"/>
      <c r="D92" s="10"/>
      <c r="E92" s="10"/>
    </row>
    <row r="93" spans="1:5" ht="19.8" x14ac:dyDescent="0.4">
      <c r="A93" s="55" t="s">
        <v>121</v>
      </c>
      <c r="B93" s="56"/>
      <c r="C93" s="56"/>
      <c r="D93" s="56"/>
      <c r="E93" s="56"/>
    </row>
    <row r="94" spans="1:5" x14ac:dyDescent="0.3">
      <c r="A94" s="17" t="s">
        <v>122</v>
      </c>
      <c r="B94" s="33"/>
      <c r="C94" s="44">
        <f>SUM(C53,C85)</f>
        <v>2623.9799999999996</v>
      </c>
      <c r="D94" s="45"/>
      <c r="E94" s="46"/>
    </row>
    <row r="95" spans="1:5" x14ac:dyDescent="0.3">
      <c r="A95" s="36" t="s">
        <v>123</v>
      </c>
      <c r="B95" s="37"/>
      <c r="C95" s="47">
        <f>SUM(C86,C54)</f>
        <v>388.42</v>
      </c>
      <c r="D95" s="48"/>
      <c r="E95" s="49"/>
    </row>
    <row r="96" spans="1:5" x14ac:dyDescent="0.3">
      <c r="A96" s="32" t="s">
        <v>124</v>
      </c>
      <c r="B96" s="31"/>
      <c r="C96" s="50">
        <f>SUM(C55,C87)</f>
        <v>74.259999999999991</v>
      </c>
      <c r="D96" s="51"/>
      <c r="E96" s="52"/>
    </row>
    <row r="97" spans="1:5" x14ac:dyDescent="0.3">
      <c r="A97" s="19" t="s">
        <v>125</v>
      </c>
      <c r="B97" s="22"/>
      <c r="C97" s="67">
        <f>SUM(C56,C88)</f>
        <v>3086.6599999999994</v>
      </c>
      <c r="D97" s="68"/>
      <c r="E97" s="69"/>
    </row>
    <row r="98" spans="1:5" x14ac:dyDescent="0.3">
      <c r="A98" s="35" t="s">
        <v>17</v>
      </c>
      <c r="B98" s="34"/>
      <c r="C98" s="38">
        <f>SUM(C89,C57)</f>
        <v>657.13</v>
      </c>
      <c r="D98" s="39"/>
      <c r="E98" s="40"/>
    </row>
    <row r="99" spans="1:5" x14ac:dyDescent="0.3">
      <c r="A99" s="65" t="s">
        <v>126</v>
      </c>
      <c r="B99" s="66"/>
      <c r="C99" s="70">
        <f>SUM(C58,C90)</f>
        <v>3743.79</v>
      </c>
      <c r="D99" s="71"/>
      <c r="E99" s="72"/>
    </row>
  </sheetData>
  <mergeCells count="27">
    <mergeCell ref="C95:E95"/>
    <mergeCell ref="A99:B99"/>
    <mergeCell ref="C99:E99"/>
    <mergeCell ref="C98:E98"/>
    <mergeCell ref="C97:E97"/>
    <mergeCell ref="C96:E96"/>
    <mergeCell ref="C94:E94"/>
    <mergeCell ref="A56:B56"/>
    <mergeCell ref="A1:E1"/>
    <mergeCell ref="A2:E2"/>
    <mergeCell ref="A61:E61"/>
    <mergeCell ref="A57:B57"/>
    <mergeCell ref="A58:B58"/>
    <mergeCell ref="C53:E53"/>
    <mergeCell ref="C54:E54"/>
    <mergeCell ref="C55:E55"/>
    <mergeCell ref="C56:E56"/>
    <mergeCell ref="A90:B90"/>
    <mergeCell ref="A93:E93"/>
    <mergeCell ref="C88:E88"/>
    <mergeCell ref="C89:E89"/>
    <mergeCell ref="C90:E90"/>
    <mergeCell ref="C57:E57"/>
    <mergeCell ref="C58:E58"/>
    <mergeCell ref="C85:E85"/>
    <mergeCell ref="C86:E86"/>
    <mergeCell ref="C87:E87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Wojtasik</dc:creator>
  <cp:lastModifiedBy>Karolina</cp:lastModifiedBy>
  <cp:lastPrinted>2023-06-23T18:27:06Z</cp:lastPrinted>
  <dcterms:created xsi:type="dcterms:W3CDTF">2021-08-02T11:25:05Z</dcterms:created>
  <dcterms:modified xsi:type="dcterms:W3CDTF">2023-06-25T00:27:56Z</dcterms:modified>
</cp:coreProperties>
</file>